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034FA924-EBD9-4E82-BDE1-8658800B767F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7-2025" sheetId="112" r:id="rId2"/>
    <sheet name="06-2025" sheetId="111" r:id="rId3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12" l="1"/>
  <c r="D31" i="112"/>
  <c r="D30" i="112"/>
  <c r="D29" i="112"/>
  <c r="D26" i="112"/>
  <c r="D25" i="112"/>
  <c r="D24" i="112"/>
  <c r="D21" i="112"/>
  <c r="D20" i="112"/>
  <c r="D16" i="112"/>
  <c r="D8" i="112"/>
  <c r="H9" i="65" l="1"/>
  <c r="H8" i="65"/>
  <c r="H6" i="65" l="1"/>
  <c r="M21" i="65" l="1"/>
  <c r="M4" i="65"/>
  <c r="M5" i="65"/>
  <c r="M6" i="65"/>
  <c r="M26" i="65" s="1"/>
  <c r="M7" i="65"/>
  <c r="M8" i="65"/>
  <c r="M9" i="65"/>
  <c r="M27" i="65" l="1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<sst xmlns="http://schemas.openxmlformats.org/spreadsheetml/2006/main" count="273" uniqueCount="88">
  <si>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</si>
  <si>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</si>
  <si>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</si>
  <si>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</si>
  <si>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</si>
  <si>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</si>
  <si>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</si>
  <si>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</si>
  <si>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</si>
  <si>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</si>
  <si>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</si>
  <si>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</si>
  <si>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</si>
  <si>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</si>
  <si>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</si>
  <si>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</si>
  <si>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</si>
  <si>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</si>
  <si>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</si>
  <si>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</si>
  <si>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</si>
  <si>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</si>
  <si>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</si>
  <si>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</si>
  <si>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</si>
  <si>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</si>
  <si>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</si>
  <si>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</si>
  <si>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</si>
  <si>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</si>
  <si>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</si>
  <si>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</si>
  <si>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</si>
  <si>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</si>
  <si>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</si>
  <si>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</si>
  <si>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</si>
  <si>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</si>
  <si>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</si>
  <si>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</si>
  <si>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</si>
  <si>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</si>
  <si>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</si>
  <si>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</si>
  <si>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</si>
  <si>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</si>
  <si>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</si>
  <si>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</si>
  <si>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</si>
  <si>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</si>
  <si>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</si>
  <si>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</si>
  <si>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</si>
  <si>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</si>
  <si>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</si>
  <si>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</si>
  <si>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</si>
  <si>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</si>
  <si>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</si>
  <si>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</si>
  <si>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</si>
  <si>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</si>
  <si>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</si>
  <si>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</si>
  <si>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</si>
  <si>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</si>
  <si>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</si>
  <si>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</si>
  <si>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</si>
  <si>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</si>
  <si>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</si>
  <si>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</si>
  <si>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</si>
  <si>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</si>
  <si>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</si>
  <si>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</si>
  <si>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</si>
  <si>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</si>
  <si>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</si>
  <si>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</si>
  <si>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</si>
  <si>
    <t>Gorivo evidencijski broj 03/2025</t>
  </si>
  <si>
    <t>Srpanj 2025. godine</t>
  </si>
  <si>
    <t>01.07.-07.07.</t>
  </si>
  <si>
    <t>08.07.-14.07.</t>
  </si>
  <si>
    <t>15.07.-21.07.</t>
  </si>
  <si>
    <t>22.07.-28.07.</t>
  </si>
  <si>
    <t>29.07.-04.08.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</si>
</sst>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6561" name="Object 1" hidden="1">
              <a:extLst>
                <a:ext uri="{63B3BB69-23CF-44E3-9099-C40C66FF867C}">
                  <a14:compatExt spid="_x0000_s1346561"/>
                </a:ext>
                <a:ext uri="{FF2B5EF4-FFF2-40B4-BE49-F238E27FC236}">
                  <a16:creationId xmlns:a16="http://schemas.microsoft.com/office/drawing/2014/main" id="{00000000-0008-0000-0100-0000018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2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6" sqref="N16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67</v>
      </c>
      <c r="K4">
        <v>0.56689999999999996</v>
      </c>
      <c r="L4" s="53"/>
      <c r="M4" s="24">
        <f t="shared" ref="M4:M21" si="0">L4-H4-E4</f>
        <v>-3.9E-2</v>
      </c>
    </row>
    <row r="5" spans="1:23" ht="15" hidden="1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67</v>
      </c>
      <c r="K5">
        <f t="shared" ref="K5:K21" si="2">L5-E5</f>
        <v>-0.12</v>
      </c>
      <c r="L5" s="53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0.57620000000000005</v>
      </c>
      <c r="L6" s="53">
        <v>0.6149</v>
      </c>
      <c r="M6" s="24">
        <f t="shared" si="0"/>
        <v>0.52006000000000008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0.96699999999999997</v>
      </c>
      <c r="L8" s="53">
        <v>1.0187999999999999</v>
      </c>
      <c r="M8" s="24">
        <f t="shared" si="0"/>
        <v>0.45468999999999987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0.92620000000000002</v>
      </c>
      <c r="L9" s="53">
        <v>0.97250000000000003</v>
      </c>
      <c r="M9" s="24">
        <f t="shared" si="0"/>
        <v>0.52007000000000003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67</v>
      </c>
      <c r="K10">
        <f t="shared" si="2"/>
        <v>2.9464999999999999</v>
      </c>
      <c r="L10" s="55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67</v>
      </c>
      <c r="K11">
        <f t="shared" si="2"/>
        <v>0.92623</v>
      </c>
      <c r="L11" s="53">
        <v>0.97723000000000004</v>
      </c>
      <c r="M11" s="24">
        <f t="shared" si="0"/>
        <v>0.52010000000000001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67</v>
      </c>
      <c r="K12">
        <f t="shared" si="2"/>
        <v>0.96701000000000004</v>
      </c>
      <c r="L12" s="53">
        <v>1.0180100000000001</v>
      </c>
      <c r="M12" s="24">
        <f t="shared" si="0"/>
        <v>0.45470000000000005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67</v>
      </c>
      <c r="K13">
        <f t="shared" si="2"/>
        <v>1.01241</v>
      </c>
      <c r="L13" s="53">
        <v>1.12941</v>
      </c>
      <c r="M13" s="24">
        <f>L13-H13-E13</f>
        <v>0.50009999999999999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67</v>
      </c>
      <c r="K14">
        <f t="shared" si="2"/>
        <v>0.92622999999999989</v>
      </c>
      <c r="L14" s="53">
        <v>1.0712299999999999</v>
      </c>
      <c r="M14" s="24">
        <f t="shared" si="0"/>
        <v>0.5200999999999999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67</v>
      </c>
      <c r="K15">
        <f t="shared" si="2"/>
        <v>0.96700999999999993</v>
      </c>
      <c r="L15" s="53">
        <v>1.1120099999999999</v>
      </c>
      <c r="M15" s="24">
        <f t="shared" si="0"/>
        <v>0.45469999999999988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67</v>
      </c>
      <c r="K16">
        <f t="shared" si="2"/>
        <v>1.01241</v>
      </c>
      <c r="L16" s="53">
        <v>1.1594100000000001</v>
      </c>
      <c r="M16" s="24">
        <f t="shared" si="0"/>
        <v>0.50009999999999999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5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5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5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5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67</v>
      </c>
      <c r="K21">
        <f t="shared" si="2"/>
        <v>0.52010000000000001</v>
      </c>
      <c r="L21" s="53">
        <v>0.66010000000000002</v>
      </c>
      <c r="M21" s="24">
        <f t="shared" si="0"/>
        <v>0.52010000000000001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0.923292</v>
      </c>
      <c r="L23" s="52">
        <f>AVERAGE(L9,L11,L14,L17,L20)</f>
        <v>1.007752</v>
      </c>
      <c r="M23" s="28">
        <f>AVERAGE(M9,M11,M14)</f>
        <v>0.52009000000000005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AVERAGE(K13,K16,K19)</f>
        <v>1.0074733333333332</v>
      </c>
      <c r="L24" s="52">
        <f>AVERAGE(L13,L16,L19)</f>
        <v>1.1388066666666667</v>
      </c>
      <c r="M24" s="41">
        <f>AVERAGE(M13,M16)</f>
        <v>0.50009999999999999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AVERAGE(K8,K10,K12,K15,K18)</f>
        <v>1.369024</v>
      </c>
      <c r="L25" s="52">
        <f>AVERAGE(L8,L10,L12,L15,L18)</f>
        <v>1.4523839999999999</v>
      </c>
      <c r="M25" s="28">
        <f>AVERAGE(M8,M10,M12,M15)</f>
        <v>0.94956999999999991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0.63090000000000002</v>
      </c>
      <c r="L26" s="52">
        <f>AVERAGE(L6,L7)</f>
        <v>0.68740000000000001</v>
      </c>
      <c r="M26" s="42">
        <f>AVERAGE(M6,M7)</f>
        <v>0.57476000000000005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0.54349999999999998</v>
      </c>
      <c r="L27" s="52">
        <f>AVERAGE(L4,L21)</f>
        <v>0.66010000000000002</v>
      </c>
      <c r="M27" s="28">
        <f>AVERAGE(M4,M21)</f>
        <v>0.24055000000000001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66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73</v>
      </c>
    </row>
    <row r="33" spans="3:9" hidden="1" x14ac:dyDescent="0.3">
      <c r="C33" t="s">
        <v>47</v>
      </c>
    </row>
    <row r="34" spans="3:9" x14ac:dyDescent="0.3">
      <c r="C34" t="s">
        <v>74</v>
      </c>
    </row>
    <row r="35" spans="3:9" x14ac:dyDescent="0.3">
      <c r="C35" t="s">
        <v>75</v>
      </c>
    </row>
    <row r="36" spans="3:9" x14ac:dyDescent="0.3">
      <c r="C36" t="s">
        <v>76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77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A950-B227-429F-B03B-D06E82D6BF2B}">
  <dimension ref="A1:G52"/>
  <sheetViews>
    <sheetView tabSelected="1" topLeftCell="A18" workbookViewId="0">
      <selection activeCell="C55" sqref="C55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82</v>
      </c>
      <c r="B4" s="58"/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</v>
      </c>
      <c r="D8" s="44">
        <f>List1!$L$4</f>
        <v>0</v>
      </c>
      <c r="E8" s="44"/>
      <c r="F8" s="44"/>
      <c r="G8" s="44"/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0.61429999999999996</v>
      </c>
      <c r="D16" s="44">
        <f>List1!$L$6</f>
        <v>0.6149</v>
      </c>
      <c r="E16" s="44"/>
      <c r="F16" s="44"/>
      <c r="G16" s="44"/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1.0399</v>
      </c>
      <c r="D20" s="44">
        <f>List1!$L$8</f>
        <v>1.0187999999999999</v>
      </c>
      <c r="E20" s="44"/>
      <c r="F20" s="44"/>
      <c r="G20" s="44"/>
    </row>
    <row r="21" spans="1:7" ht="18.75" customHeight="1" x14ac:dyDescent="0.3">
      <c r="A21" s="39" t="s">
        <v>4</v>
      </c>
      <c r="B21" s="38" t="s">
        <v>64</v>
      </c>
      <c r="C21" s="49">
        <v>0.97189999999999999</v>
      </c>
      <c r="D21" s="49">
        <f>List1!$L$9</f>
        <v>0.97250000000000003</v>
      </c>
      <c r="E21" s="49"/>
      <c r="F21" s="49"/>
      <c r="G21" s="49"/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1.03901</v>
      </c>
      <c r="D24" s="48">
        <f>List1!$L$12</f>
        <v>1.0180100000000001</v>
      </c>
      <c r="E24" s="48"/>
      <c r="F24" s="48"/>
      <c r="G24" s="48"/>
    </row>
    <row r="25" spans="1:7" ht="19.5" customHeight="1" x14ac:dyDescent="0.3">
      <c r="A25" s="6" t="s">
        <v>4</v>
      </c>
      <c r="B25" s="7" t="s">
        <v>64</v>
      </c>
      <c r="C25" s="48">
        <v>0.97653000000000001</v>
      </c>
      <c r="D25" s="48">
        <f>List1!$L$11</f>
        <v>0.97723000000000004</v>
      </c>
      <c r="E25" s="48"/>
      <c r="F25" s="48"/>
      <c r="G25" s="48"/>
    </row>
    <row r="26" spans="1:7" ht="16.5" customHeight="1" x14ac:dyDescent="0.3">
      <c r="A26" s="39" t="s">
        <v>5</v>
      </c>
      <c r="B26" s="38" t="s">
        <v>71</v>
      </c>
      <c r="C26" s="48">
        <v>1.1525099999999999</v>
      </c>
      <c r="D26" s="48">
        <f>List1!$L$13</f>
        <v>1.12941</v>
      </c>
      <c r="E26" s="48"/>
      <c r="F26" s="48"/>
      <c r="G26" s="48"/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1.1330100000000001</v>
      </c>
      <c r="D29" s="48">
        <f>List1!$L$15</f>
        <v>1.1120099999999999</v>
      </c>
      <c r="E29" s="48"/>
      <c r="F29" s="48"/>
      <c r="G29" s="48"/>
    </row>
    <row r="30" spans="1:7" ht="18.75" customHeight="1" x14ac:dyDescent="0.3">
      <c r="A30" s="6" t="s">
        <v>4</v>
      </c>
      <c r="B30" s="7" t="s">
        <v>64</v>
      </c>
      <c r="C30" s="48">
        <v>1.07053</v>
      </c>
      <c r="D30" s="48">
        <f>List1!$L$14</f>
        <v>1.0712299999999999</v>
      </c>
      <c r="E30" s="48"/>
      <c r="F30" s="48"/>
      <c r="G30" s="48"/>
    </row>
    <row r="31" spans="1:7" ht="15" customHeight="1" x14ac:dyDescent="0.3">
      <c r="A31" s="39" t="s">
        <v>5</v>
      </c>
      <c r="B31" s="38" t="s">
        <v>71</v>
      </c>
      <c r="C31" s="48">
        <v>1.18251</v>
      </c>
      <c r="D31" s="48">
        <f>List1!$L$16</f>
        <v>1.1594100000000001</v>
      </c>
      <c r="E31" s="48"/>
      <c r="F31" s="48"/>
      <c r="G31" s="48"/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0.65939999999999999</v>
      </c>
      <c r="D34" s="48">
        <f>List1!$L$21</f>
        <v>0.66010000000000002</v>
      </c>
      <c r="E34" s="48"/>
      <c r="F34" s="48"/>
      <c r="G34" s="48"/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465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6561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workbookViewId="0">
      <selection activeCell="F16" sqref="F16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6"/>
      <c r="B1" s="54" t="s">
        <v>0</v>
      </c>
    </row>
    <row r="2" spans="1:4" s="1" customFormat="1" ht="13.8" x14ac:dyDescent="0.25">
      <c r="A2" s="56"/>
      <c r="B2" s="54" t="s">
        <v>81</v>
      </c>
    </row>
    <row r="3" spans="1:4" s="1" customFormat="1" ht="13.8" x14ac:dyDescent="0.25">
      <c r="A3" s="2"/>
      <c r="B3" s="3"/>
    </row>
    <row r="4" spans="1:4" ht="22.5" customHeight="1" x14ac:dyDescent="0.3">
      <c r="A4" s="57" t="s">
        <v>78</v>
      </c>
      <c r="B4" s="58"/>
      <c r="C4" s="8" t="s">
        <v>79</v>
      </c>
      <c r="D4" s="8" t="s">
        <v>80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/>
      <c r="B11" s="22"/>
      <c r="C11" s="47"/>
      <c r="D11" s="47"/>
    </row>
    <row r="12" spans="1:4" ht="18.75" customHeight="1" x14ac:dyDescent="0.3">
      <c r="A12" s="6"/>
      <c r="B12" s="7"/>
      <c r="C12" s="48"/>
      <c r="D12" s="48"/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69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62</v>
      </c>
      <c r="C16" s="44">
        <v>0.58440000000000003</v>
      </c>
      <c r="D16" s="44"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68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63</v>
      </c>
      <c r="C20" s="44">
        <v>1.0415000000000001</v>
      </c>
      <c r="D20" s="44">
        <v>1.0674999999999999</v>
      </c>
    </row>
    <row r="21" spans="1:4" ht="18.75" customHeight="1" x14ac:dyDescent="0.3">
      <c r="A21" s="39" t="s">
        <v>4</v>
      </c>
      <c r="B21" s="38" t="s">
        <v>64</v>
      </c>
      <c r="C21" s="49">
        <v>0.94199999999999995</v>
      </c>
      <c r="D21" s="49">
        <v>1.0135000000000001</v>
      </c>
    </row>
    <row r="22" spans="1:4" ht="22.5" customHeight="1" x14ac:dyDescent="0.3">
      <c r="A22" s="22" t="s">
        <v>75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63</v>
      </c>
      <c r="C24" s="48">
        <v>1.04081</v>
      </c>
      <c r="D24" s="48">
        <v>1.0666100000000001</v>
      </c>
    </row>
    <row r="25" spans="1:4" ht="19.5" customHeight="1" x14ac:dyDescent="0.3">
      <c r="A25" s="6" t="s">
        <v>4</v>
      </c>
      <c r="B25" s="7" t="s">
        <v>64</v>
      </c>
      <c r="C25" s="48">
        <v>0.94682999999999995</v>
      </c>
      <c r="D25" s="48">
        <v>1.01823</v>
      </c>
    </row>
    <row r="26" spans="1:4" ht="16.5" customHeight="1" x14ac:dyDescent="0.3">
      <c r="A26" s="39" t="s">
        <v>5</v>
      </c>
      <c r="B26" s="38" t="s">
        <v>71</v>
      </c>
      <c r="C26" s="48">
        <v>1.1545099999999999</v>
      </c>
      <c r="D26" s="48">
        <v>1.1830099999999999</v>
      </c>
    </row>
    <row r="27" spans="1:4" ht="22.5" customHeight="1" x14ac:dyDescent="0.3">
      <c r="A27" s="22" t="s">
        <v>76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63</v>
      </c>
      <c r="C29" s="48">
        <v>1.1348100000000001</v>
      </c>
      <c r="D29" s="48">
        <v>1.1606099999999999</v>
      </c>
    </row>
    <row r="30" spans="1:4" ht="18.75" customHeight="1" x14ac:dyDescent="0.3">
      <c r="A30" s="6" t="s">
        <v>4</v>
      </c>
      <c r="B30" s="7" t="s">
        <v>64</v>
      </c>
      <c r="C30" s="48">
        <v>1.0408299999999999</v>
      </c>
      <c r="D30" s="48">
        <v>1.1122300000000001</v>
      </c>
    </row>
    <row r="31" spans="1:4" ht="15" customHeight="1" x14ac:dyDescent="0.3">
      <c r="A31" s="39" t="s">
        <v>5</v>
      </c>
      <c r="B31" s="38" t="s">
        <v>71</v>
      </c>
      <c r="C31" s="48">
        <v>1.18451</v>
      </c>
      <c r="D31" s="48">
        <v>1.2130099999999999</v>
      </c>
    </row>
    <row r="32" spans="1:4" ht="22.5" customHeight="1" x14ac:dyDescent="0.3">
      <c r="A32" s="22" t="s">
        <v>70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72</v>
      </c>
      <c r="C34" s="48">
        <v>0.62970000000000004</v>
      </c>
      <c r="D34" s="48"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63</v>
      </c>
    </row>
    <row r="41" spans="1:4" ht="18.75" hidden="1" customHeight="1" x14ac:dyDescent="0.3">
      <c r="A41" s="6" t="s">
        <v>4</v>
      </c>
      <c r="B41" s="7" t="s">
        <v>65</v>
      </c>
    </row>
    <row r="42" spans="1:4" ht="18.75" hidden="1" customHeight="1" x14ac:dyDescent="0.3">
      <c r="A42" s="6" t="s">
        <v>5</v>
      </c>
      <c r="B42" s="7" t="s">
        <v>64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63</v>
      </c>
    </row>
    <row r="47" spans="1:4" ht="18.75" hidden="1" customHeight="1" x14ac:dyDescent="0.3">
      <c r="A47" s="6" t="s">
        <v>4</v>
      </c>
      <c r="B47" s="7" t="s">
        <v>65</v>
      </c>
    </row>
    <row r="48" spans="1:4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10 A13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07-2025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2025-07-08T07:12:53Z</dcterms:modified>
  <cp:category/>
  <cp:contentStatus/>
</cp:coreProperties>
</file>